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15" yWindow="-60" windowWidth="16065" windowHeight="12870"/>
  </bookViews>
  <sheets>
    <sheet name="Показатели" sheetId="1" r:id="rId1"/>
  </sheets>
  <definedNames>
    <definedName name="_xlnm._FilterDatabase" localSheetId="0" hidden="1">Показатели!$A$4:$AL$13</definedName>
    <definedName name="_xlnm.Print_Area" localSheetId="0">Показатели!$A$1:$AL$17</definedName>
  </definedNames>
  <calcPr calcId="145621"/>
</workbook>
</file>

<file path=xl/calcChain.xml><?xml version="1.0" encoding="utf-8"?>
<calcChain xmlns="http://schemas.openxmlformats.org/spreadsheetml/2006/main">
  <c r="AJ16" i="1" l="1"/>
  <c r="AL16" i="1"/>
  <c r="AK17" i="1"/>
  <c r="S17" i="1"/>
  <c r="R11" i="1"/>
  <c r="R17" i="1"/>
  <c r="Y17" i="1" l="1"/>
  <c r="AJ12" i="1"/>
  <c r="AD17" i="1" l="1"/>
  <c r="AB17" i="1"/>
  <c r="Z17" i="1"/>
  <c r="AA17" i="1" l="1"/>
  <c r="AC17" i="1"/>
  <c r="AE17" i="1"/>
  <c r="AF17" i="1"/>
  <c r="AG17" i="1"/>
  <c r="AH17" i="1"/>
  <c r="AI17" i="1"/>
  <c r="X17" i="1"/>
  <c r="X7" i="1"/>
  <c r="T17" i="1"/>
  <c r="F17" i="1" l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S11" i="1"/>
  <c r="T11" i="1"/>
  <c r="U11" i="1"/>
  <c r="V11" i="1"/>
  <c r="W11" i="1"/>
  <c r="Y11" i="1"/>
  <c r="Z11" i="1"/>
  <c r="AA11" i="1"/>
  <c r="AB11" i="1"/>
  <c r="AC11" i="1"/>
  <c r="AD11" i="1"/>
  <c r="AE11" i="1"/>
  <c r="AF11" i="1"/>
  <c r="AG11" i="1"/>
  <c r="AH11" i="1"/>
  <c r="AI11" i="1"/>
  <c r="AK11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Y7" i="1"/>
  <c r="Z7" i="1"/>
  <c r="AA7" i="1"/>
  <c r="AB7" i="1"/>
  <c r="AC7" i="1"/>
  <c r="AD7" i="1"/>
  <c r="AE7" i="1"/>
  <c r="AF7" i="1"/>
  <c r="AG7" i="1"/>
  <c r="AH7" i="1"/>
  <c r="AI7" i="1"/>
  <c r="AK7" i="1"/>
  <c r="G17" i="1"/>
  <c r="H17" i="1"/>
  <c r="I17" i="1"/>
  <c r="J17" i="1"/>
  <c r="K17" i="1"/>
  <c r="L17" i="1"/>
  <c r="M17" i="1"/>
  <c r="N17" i="1"/>
  <c r="O17" i="1"/>
  <c r="P17" i="1"/>
  <c r="Q17" i="1"/>
  <c r="U17" i="1"/>
  <c r="V17" i="1"/>
  <c r="W17" i="1"/>
  <c r="E17" i="1"/>
  <c r="D17" i="1"/>
  <c r="D11" i="1"/>
  <c r="D7" i="1"/>
  <c r="AJ9" i="1" l="1"/>
  <c r="AL9" i="1" s="1"/>
  <c r="AJ10" i="1"/>
  <c r="AL10" i="1" s="1"/>
  <c r="AL12" i="1"/>
  <c r="AJ13" i="1"/>
  <c r="AL13" i="1" s="1"/>
  <c r="AJ14" i="1"/>
  <c r="AL14" i="1" s="1"/>
  <c r="AJ15" i="1"/>
  <c r="AJ8" i="1"/>
  <c r="AJ17" i="1" l="1"/>
  <c r="AL15" i="1"/>
  <c r="AL11" i="1" s="1"/>
  <c r="AJ11" i="1"/>
  <c r="AL8" i="1"/>
  <c r="AJ7" i="1"/>
  <c r="AL17" i="1" l="1"/>
  <c r="AL7" i="1"/>
</calcChain>
</file>

<file path=xl/sharedStrings.xml><?xml version="1.0" encoding="utf-8"?>
<sst xmlns="http://schemas.openxmlformats.org/spreadsheetml/2006/main" count="82" uniqueCount="43">
  <si>
    <t>1 группа</t>
  </si>
  <si>
    <t>2 группа</t>
  </si>
  <si>
    <t>Финансовое управление</t>
  </si>
  <si>
    <t>Управление сельского хозяйства</t>
  </si>
  <si>
    <t>значение показателя</t>
  </si>
  <si>
    <t>количество баллов</t>
  </si>
  <si>
    <t>№</t>
  </si>
  <si>
    <t>Отчет</t>
  </si>
  <si>
    <t>074</t>
  </si>
  <si>
    <t>057</t>
  </si>
  <si>
    <t>001</t>
  </si>
  <si>
    <t>082</t>
  </si>
  <si>
    <t xml:space="preserve">  о результатах мониторинга качества финансового менеджмента, по главным администраторам бюджетных средств  по итогам отчетного периода</t>
  </si>
  <si>
    <t>Средний показатель по бюджету муниципального округа</t>
  </si>
  <si>
    <t>1.1.1.5. Качество планирования расходов: сумма внесенных изменений в бюджетную роспись в связи с уточнением ассигнований по решению  Совета депутатов администрации Шарангского муниципального округа, по распоряжениям администрации Шарангского муниципального округа Нижегородской области</t>
  </si>
  <si>
    <t>1.1.2.1.Исполнение расходов</t>
  </si>
  <si>
    <t>1.1.2.3. Качество прогнозирования расходов ГАБС</t>
  </si>
  <si>
    <t>1.1.2.4. Уровень подготовки платежных документов ГАБС</t>
  </si>
  <si>
    <t>1.1.2.5. Наличие просроченной дебиторской задолженности  по расходам</t>
  </si>
  <si>
    <t>1.1.2.6. Наличие просроченной кредиторской задолженности по расходам</t>
  </si>
  <si>
    <t>1.1.2.8. Коэффициент сложности исполнения бюджетных ассигнований по расходам</t>
  </si>
  <si>
    <t xml:space="preserve">1.2.1. Полнота зачисления платежей в бюджет муниципального округа  по ГАБС, объем невыясненных поступлений </t>
  </si>
  <si>
    <t>2.1. Своевременность принятия бюджетных обязательств</t>
  </si>
  <si>
    <t>2.2. Исполнение расходов на закупку товаров, работ и услуг для обеспечения муниципальных нужд</t>
  </si>
  <si>
    <t>3.1. Исполнение расходов на бюджетные инвестиции в объекты капитального строительства муниципальной собственности</t>
  </si>
  <si>
    <t>4.1. Исполнение планов финансово-хозяйственной деятельности (ФХД) по доходам (по всем видам финансового обеспечения)</t>
  </si>
  <si>
    <t>4.3.Уровень использования субсидий бюджетными и автономными учреждениями, предоставленных на выполнение муниципальных заданий</t>
  </si>
  <si>
    <t>4.4. Уровень подготовки платежных документов бюджетными и автономными учреждениями</t>
  </si>
  <si>
    <t>4.5. Наличие просроченной дебиторской задолженности по расходам</t>
  </si>
  <si>
    <t>4.6.Наличие просроченной кредиторской задолженности по расходам</t>
  </si>
  <si>
    <t>количество показателей</t>
  </si>
  <si>
    <t>Средний балл</t>
  </si>
  <si>
    <t>за 1 полугодие 2026 года</t>
  </si>
  <si>
    <t>Наименование главного администратора бюджетных средств</t>
  </si>
  <si>
    <t>Код ГАБС (КВСР)</t>
  </si>
  <si>
    <t>И Т О Г О по ГАБС</t>
  </si>
  <si>
    <t>Совет депутатов</t>
  </si>
  <si>
    <t>Контрольно-счетная комиссия</t>
  </si>
  <si>
    <t>-</t>
  </si>
  <si>
    <t>Управление образования</t>
  </si>
  <si>
    <t>Администрация округа</t>
  </si>
  <si>
    <t>Отдел культуры</t>
  </si>
  <si>
    <t>ОУМИ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</si>
</sst>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71">
    <xf numFmtId="0" fontId="0" fillId="0" borderId="0" xfId="0"/>
    <xf numFmtId="164" fontId="0" fillId="0" borderId="0" xfId="0" applyNumberFormat="1"/>
    <xf numFmtId="0" fontId="0" fillId="2" borderId="0" xfId="0" applyFill="1"/>
    <xf numFmtId="0" fontId="1" fillId="2" borderId="0" xfId="0" applyFont="1" applyFill="1"/>
    <xf numFmtId="0" fontId="3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"/>
  <sheetViews>
    <sheetView tabSelected="1" topLeftCell="G10" zoomScaleNormal="100" zoomScaleSheetLayoutView="95" workbookViewId="0">
      <selection activeCell="Y19" sqref="Y19"/>
    </sheetView>
  </sheetViews>
  <sheetFormatPr defaultRowHeight="15" x14ac:dyDescent="0.25"/>
  <cols>
    <col min="1" max="1" width="5.140625" customWidth="1"/>
    <col min="2" max="2" width="39.85546875" customWidth="1"/>
    <col min="3" max="3" width="8.42578125" customWidth="1"/>
    <col min="4" max="4" width="12" customWidth="1"/>
    <col min="5" max="5" width="11.5703125" customWidth="1"/>
    <col min="6" max="6" width="12.28515625" customWidth="1"/>
    <col min="7" max="19" width="11.7109375" customWidth="1"/>
    <col min="20" max="20" width="13" customWidth="1"/>
    <col min="21" max="21" width="11.5703125" customWidth="1"/>
    <col min="22" max="22" width="12.140625" customWidth="1"/>
    <col min="23" max="25" width="11.7109375" customWidth="1"/>
    <col min="26" max="26" width="12.7109375" customWidth="1"/>
    <col min="27" max="27" width="12" customWidth="1"/>
    <col min="28" max="35" width="11.7109375" customWidth="1"/>
    <col min="36" max="36" width="12.5703125" customWidth="1"/>
    <col min="37" max="37" width="14" customWidth="1"/>
    <col min="38" max="38" width="11.28515625" customWidth="1"/>
  </cols>
  <sheetData>
    <row r="1" spans="1:38" ht="18.75" x14ac:dyDescent="0.25">
      <c r="A1" s="60" t="s">
        <v>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38" ht="28.5" customHeight="1" x14ac:dyDescent="0.25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3"/>
      <c r="U2" s="13"/>
      <c r="V2" s="13"/>
      <c r="W2" s="13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ht="15" customHeight="1" thickBot="1" x14ac:dyDescent="0.3">
      <c r="A3" s="61" t="s">
        <v>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17" customHeight="1" x14ac:dyDescent="0.25">
      <c r="A4" s="58" t="s">
        <v>6</v>
      </c>
      <c r="B4" s="58" t="s">
        <v>33</v>
      </c>
      <c r="C4" s="66" t="s">
        <v>34</v>
      </c>
      <c r="D4" s="65" t="s">
        <v>14</v>
      </c>
      <c r="E4" s="65"/>
      <c r="F4" s="46" t="s">
        <v>15</v>
      </c>
      <c r="G4" s="47"/>
      <c r="H4" s="46" t="s">
        <v>16</v>
      </c>
      <c r="I4" s="47"/>
      <c r="J4" s="46" t="s">
        <v>17</v>
      </c>
      <c r="K4" s="47"/>
      <c r="L4" s="46" t="s">
        <v>18</v>
      </c>
      <c r="M4" s="47"/>
      <c r="N4" s="46" t="s">
        <v>19</v>
      </c>
      <c r="O4" s="47"/>
      <c r="P4" s="46" t="s">
        <v>20</v>
      </c>
      <c r="Q4" s="47"/>
      <c r="R4" s="46" t="s">
        <v>21</v>
      </c>
      <c r="S4" s="47"/>
      <c r="T4" s="46" t="s">
        <v>22</v>
      </c>
      <c r="U4" s="47"/>
      <c r="V4" s="46" t="s">
        <v>23</v>
      </c>
      <c r="W4" s="47"/>
      <c r="X4" s="46" t="s">
        <v>24</v>
      </c>
      <c r="Y4" s="47"/>
      <c r="Z4" s="46" t="s">
        <v>25</v>
      </c>
      <c r="AA4" s="47"/>
      <c r="AB4" s="46" t="s">
        <v>26</v>
      </c>
      <c r="AC4" s="47"/>
      <c r="AD4" s="46" t="s">
        <v>27</v>
      </c>
      <c r="AE4" s="47"/>
      <c r="AF4" s="46" t="s">
        <v>28</v>
      </c>
      <c r="AG4" s="47"/>
      <c r="AH4" s="46" t="s">
        <v>29</v>
      </c>
      <c r="AI4" s="56"/>
      <c r="AJ4" s="50" t="s">
        <v>35</v>
      </c>
      <c r="AK4" s="51"/>
      <c r="AL4" s="52"/>
    </row>
    <row r="5" spans="1:38" ht="183" customHeight="1" x14ac:dyDescent="0.25">
      <c r="A5" s="58"/>
      <c r="B5" s="58"/>
      <c r="C5" s="67"/>
      <c r="D5" s="65"/>
      <c r="E5" s="65"/>
      <c r="F5" s="48"/>
      <c r="G5" s="49"/>
      <c r="H5" s="48"/>
      <c r="I5" s="49"/>
      <c r="J5" s="48"/>
      <c r="K5" s="49"/>
      <c r="L5" s="48"/>
      <c r="M5" s="49"/>
      <c r="N5" s="48"/>
      <c r="O5" s="49"/>
      <c r="P5" s="48"/>
      <c r="Q5" s="49"/>
      <c r="R5" s="48"/>
      <c r="S5" s="49"/>
      <c r="T5" s="48"/>
      <c r="U5" s="49"/>
      <c r="V5" s="48"/>
      <c r="W5" s="49"/>
      <c r="X5" s="48"/>
      <c r="Y5" s="49"/>
      <c r="Z5" s="48"/>
      <c r="AA5" s="49"/>
      <c r="AB5" s="48"/>
      <c r="AC5" s="49"/>
      <c r="AD5" s="48"/>
      <c r="AE5" s="49"/>
      <c r="AF5" s="48"/>
      <c r="AG5" s="49"/>
      <c r="AH5" s="48"/>
      <c r="AI5" s="57"/>
      <c r="AJ5" s="53"/>
      <c r="AK5" s="54"/>
      <c r="AL5" s="55"/>
    </row>
    <row r="6" spans="1:38" ht="72.75" customHeight="1" x14ac:dyDescent="0.25">
      <c r="A6" s="58"/>
      <c r="B6" s="58"/>
      <c r="C6" s="68"/>
      <c r="D6" s="14" t="s">
        <v>4</v>
      </c>
      <c r="E6" s="14" t="s">
        <v>5</v>
      </c>
      <c r="F6" s="14" t="s">
        <v>4</v>
      </c>
      <c r="G6" s="14" t="s">
        <v>5</v>
      </c>
      <c r="H6" s="14" t="s">
        <v>4</v>
      </c>
      <c r="I6" s="14" t="s">
        <v>5</v>
      </c>
      <c r="J6" s="14" t="s">
        <v>4</v>
      </c>
      <c r="K6" s="14" t="s">
        <v>5</v>
      </c>
      <c r="L6" s="14" t="s">
        <v>4</v>
      </c>
      <c r="M6" s="14" t="s">
        <v>5</v>
      </c>
      <c r="N6" s="14" t="s">
        <v>4</v>
      </c>
      <c r="O6" s="14" t="s">
        <v>5</v>
      </c>
      <c r="P6" s="14" t="s">
        <v>4</v>
      </c>
      <c r="Q6" s="14" t="s">
        <v>5</v>
      </c>
      <c r="R6" s="14" t="s">
        <v>4</v>
      </c>
      <c r="S6" s="14" t="s">
        <v>5</v>
      </c>
      <c r="T6" s="14" t="s">
        <v>4</v>
      </c>
      <c r="U6" s="14" t="s">
        <v>5</v>
      </c>
      <c r="V6" s="14" t="s">
        <v>4</v>
      </c>
      <c r="W6" s="14" t="s">
        <v>5</v>
      </c>
      <c r="X6" s="14" t="s">
        <v>4</v>
      </c>
      <c r="Y6" s="14" t="s">
        <v>5</v>
      </c>
      <c r="Z6" s="14" t="s">
        <v>4</v>
      </c>
      <c r="AA6" s="14" t="s">
        <v>5</v>
      </c>
      <c r="AB6" s="14" t="s">
        <v>4</v>
      </c>
      <c r="AC6" s="14" t="s">
        <v>5</v>
      </c>
      <c r="AD6" s="14" t="s">
        <v>4</v>
      </c>
      <c r="AE6" s="14" t="s">
        <v>5</v>
      </c>
      <c r="AF6" s="14" t="s">
        <v>4</v>
      </c>
      <c r="AG6" s="14" t="s">
        <v>5</v>
      </c>
      <c r="AH6" s="14" t="s">
        <v>4</v>
      </c>
      <c r="AI6" s="15" t="s">
        <v>5</v>
      </c>
      <c r="AJ6" s="16" t="s">
        <v>5</v>
      </c>
      <c r="AK6" s="17" t="s">
        <v>30</v>
      </c>
      <c r="AL6" s="18" t="s">
        <v>31</v>
      </c>
    </row>
    <row r="7" spans="1:38" s="3" customFormat="1" ht="18.75" customHeight="1" x14ac:dyDescent="0.25">
      <c r="A7" s="69" t="s">
        <v>0</v>
      </c>
      <c r="B7" s="70"/>
      <c r="C7" s="19"/>
      <c r="D7" s="20">
        <f>D10+D9+D8</f>
        <v>296.82</v>
      </c>
      <c r="E7" s="20">
        <f t="shared" ref="E7:AL7" si="0">E10+E9+E8</f>
        <v>16.299999999999997</v>
      </c>
      <c r="F7" s="20">
        <f t="shared" si="0"/>
        <v>129.6</v>
      </c>
      <c r="G7" s="20">
        <f t="shared" si="0"/>
        <v>19.399999999999999</v>
      </c>
      <c r="H7" s="20">
        <f t="shared" si="0"/>
        <v>293.89</v>
      </c>
      <c r="I7" s="20">
        <f t="shared" si="0"/>
        <v>12.1</v>
      </c>
      <c r="J7" s="20">
        <f t="shared" si="0"/>
        <v>299.46000000000004</v>
      </c>
      <c r="K7" s="20">
        <f t="shared" si="0"/>
        <v>6.7</v>
      </c>
      <c r="L7" s="20">
        <f t="shared" si="0"/>
        <v>0</v>
      </c>
      <c r="M7" s="20">
        <f t="shared" si="0"/>
        <v>15</v>
      </c>
      <c r="N7" s="20">
        <f t="shared" si="0"/>
        <v>0</v>
      </c>
      <c r="O7" s="20">
        <f t="shared" si="0"/>
        <v>15</v>
      </c>
      <c r="P7" s="20">
        <f t="shared" si="0"/>
        <v>3148.03</v>
      </c>
      <c r="Q7" s="20">
        <f t="shared" si="0"/>
        <v>10.1</v>
      </c>
      <c r="R7" s="20">
        <f t="shared" si="0"/>
        <v>0</v>
      </c>
      <c r="S7" s="20">
        <f t="shared" si="0"/>
        <v>15</v>
      </c>
      <c r="T7" s="20">
        <f t="shared" si="0"/>
        <v>175.94</v>
      </c>
      <c r="U7" s="20">
        <f t="shared" si="0"/>
        <v>15</v>
      </c>
      <c r="V7" s="20">
        <f t="shared" si="0"/>
        <v>135.81</v>
      </c>
      <c r="W7" s="20">
        <f t="shared" si="0"/>
        <v>8.4</v>
      </c>
      <c r="X7" s="20">
        <f>+X8+X9</f>
        <v>34.06</v>
      </c>
      <c r="Y7" s="20">
        <f t="shared" si="0"/>
        <v>5</v>
      </c>
      <c r="Z7" s="20">
        <f t="shared" si="0"/>
        <v>153.96</v>
      </c>
      <c r="AA7" s="20">
        <f t="shared" si="0"/>
        <v>13.2</v>
      </c>
      <c r="AB7" s="20">
        <f t="shared" si="0"/>
        <v>286.03999999999996</v>
      </c>
      <c r="AC7" s="20">
        <f t="shared" si="0"/>
        <v>9.3000000000000007</v>
      </c>
      <c r="AD7" s="20">
        <f t="shared" si="0"/>
        <v>299.82</v>
      </c>
      <c r="AE7" s="20">
        <f t="shared" si="0"/>
        <v>5</v>
      </c>
      <c r="AF7" s="20">
        <f t="shared" si="0"/>
        <v>0</v>
      </c>
      <c r="AG7" s="20">
        <f t="shared" si="0"/>
        <v>30</v>
      </c>
      <c r="AH7" s="20">
        <f t="shared" si="0"/>
        <v>0</v>
      </c>
      <c r="AI7" s="20">
        <f t="shared" si="0"/>
        <v>30</v>
      </c>
      <c r="AJ7" s="20">
        <f t="shared" si="0"/>
        <v>225.5</v>
      </c>
      <c r="AK7" s="20">
        <f t="shared" si="0"/>
        <v>47</v>
      </c>
      <c r="AL7" s="20">
        <f t="shared" si="0"/>
        <v>14.422500000000001</v>
      </c>
    </row>
    <row r="8" spans="1:38" s="2" customFormat="1" ht="23.25" customHeight="1" x14ac:dyDescent="0.25">
      <c r="A8" s="21">
        <v>1</v>
      </c>
      <c r="B8" s="22" t="s">
        <v>40</v>
      </c>
      <c r="C8" s="23">
        <v>487</v>
      </c>
      <c r="D8" s="24">
        <v>97.43</v>
      </c>
      <c r="E8" s="25">
        <v>0</v>
      </c>
      <c r="F8" s="24">
        <v>25.85</v>
      </c>
      <c r="G8" s="25">
        <v>0</v>
      </c>
      <c r="H8" s="21">
        <v>97.51</v>
      </c>
      <c r="I8" s="25">
        <v>2.1</v>
      </c>
      <c r="J8" s="21">
        <v>99.97</v>
      </c>
      <c r="K8" s="25">
        <v>5</v>
      </c>
      <c r="L8" s="21">
        <v>0</v>
      </c>
      <c r="M8" s="25">
        <v>5</v>
      </c>
      <c r="N8" s="21">
        <v>0</v>
      </c>
      <c r="O8" s="25">
        <v>5</v>
      </c>
      <c r="P8" s="21">
        <v>199.13</v>
      </c>
      <c r="Q8" s="25">
        <v>0</v>
      </c>
      <c r="R8" s="21">
        <v>0</v>
      </c>
      <c r="S8" s="25">
        <v>5</v>
      </c>
      <c r="T8" s="21">
        <v>59.11</v>
      </c>
      <c r="U8" s="25">
        <v>4</v>
      </c>
      <c r="V8" s="24">
        <v>30.74</v>
      </c>
      <c r="W8" s="25">
        <v>0</v>
      </c>
      <c r="X8" s="24">
        <v>5.49</v>
      </c>
      <c r="Y8" s="25">
        <v>0</v>
      </c>
      <c r="Z8" s="21">
        <v>48.51</v>
      </c>
      <c r="AA8" s="25">
        <v>0</v>
      </c>
      <c r="AB8" s="24">
        <v>98.06</v>
      </c>
      <c r="AC8" s="25">
        <v>4.3</v>
      </c>
      <c r="AD8" s="21">
        <v>99.91</v>
      </c>
      <c r="AE8" s="25">
        <v>0</v>
      </c>
      <c r="AF8" s="21">
        <v>0</v>
      </c>
      <c r="AG8" s="25">
        <v>10</v>
      </c>
      <c r="AH8" s="21">
        <v>0</v>
      </c>
      <c r="AI8" s="42">
        <v>10</v>
      </c>
      <c r="AJ8" s="27">
        <f>E8+G8+I8+K8+M8+O8+Q8+S8+U8+W8+Y8+AA8+AC8+AE8+AG8+AI8</f>
        <v>50.400000000000006</v>
      </c>
      <c r="AK8" s="23">
        <v>16</v>
      </c>
      <c r="AL8" s="28">
        <f>AJ8/AK8</f>
        <v>3.1500000000000004</v>
      </c>
    </row>
    <row r="9" spans="1:38" s="2" customFormat="1" ht="31.5" customHeight="1" x14ac:dyDescent="0.25">
      <c r="A9" s="21">
        <v>2</v>
      </c>
      <c r="B9" s="22" t="s">
        <v>39</v>
      </c>
      <c r="C9" s="29" t="s">
        <v>8</v>
      </c>
      <c r="D9" s="24">
        <v>99.79</v>
      </c>
      <c r="E9" s="25">
        <v>7.1</v>
      </c>
      <c r="F9" s="24">
        <v>52.61</v>
      </c>
      <c r="G9" s="25">
        <v>10</v>
      </c>
      <c r="H9" s="21">
        <v>99.38</v>
      </c>
      <c r="I9" s="25">
        <v>10</v>
      </c>
      <c r="J9" s="21">
        <v>99.79</v>
      </c>
      <c r="K9" s="25">
        <v>1.7</v>
      </c>
      <c r="L9" s="21">
        <v>0</v>
      </c>
      <c r="M9" s="25">
        <v>5</v>
      </c>
      <c r="N9" s="21">
        <v>0</v>
      </c>
      <c r="O9" s="25">
        <v>5</v>
      </c>
      <c r="P9" s="21">
        <v>2736.48</v>
      </c>
      <c r="Q9" s="25">
        <v>10</v>
      </c>
      <c r="R9" s="21">
        <v>0</v>
      </c>
      <c r="S9" s="25">
        <v>5</v>
      </c>
      <c r="T9" s="21">
        <v>51.76</v>
      </c>
      <c r="U9" s="25">
        <v>4</v>
      </c>
      <c r="V9" s="24">
        <v>48.51</v>
      </c>
      <c r="W9" s="21">
        <v>3.4</v>
      </c>
      <c r="X9" s="24">
        <v>28.57</v>
      </c>
      <c r="Y9" s="25">
        <v>5</v>
      </c>
      <c r="Z9" s="21">
        <v>54.88</v>
      </c>
      <c r="AA9" s="25">
        <v>10</v>
      </c>
      <c r="AB9" s="24">
        <v>88.13</v>
      </c>
      <c r="AC9" s="25">
        <v>0</v>
      </c>
      <c r="AD9" s="21">
        <v>99.91</v>
      </c>
      <c r="AE9" s="25">
        <v>0</v>
      </c>
      <c r="AF9" s="21">
        <v>0</v>
      </c>
      <c r="AG9" s="25">
        <v>10</v>
      </c>
      <c r="AH9" s="21">
        <v>0</v>
      </c>
      <c r="AI9" s="42">
        <v>10</v>
      </c>
      <c r="AJ9" s="27">
        <f t="shared" ref="AJ9:AJ15" si="1">E9+G9+I9+K9+M9+O9+Q9+S9+U9+W9+Y9+AA9+AC9+AE9+AG9+AI9</f>
        <v>96.199999999999989</v>
      </c>
      <c r="AK9" s="23">
        <v>16</v>
      </c>
      <c r="AL9" s="28">
        <f t="shared" ref="AL9:AL15" si="2">AJ9/AK9</f>
        <v>6.0124999999999993</v>
      </c>
    </row>
    <row r="10" spans="1:38" s="2" customFormat="1" ht="30.75" customHeight="1" x14ac:dyDescent="0.25">
      <c r="A10" s="21">
        <v>3</v>
      </c>
      <c r="B10" s="22" t="s">
        <v>41</v>
      </c>
      <c r="C10" s="30" t="s">
        <v>9</v>
      </c>
      <c r="D10" s="24">
        <v>99.6</v>
      </c>
      <c r="E10" s="25">
        <v>9.1999999999999993</v>
      </c>
      <c r="F10" s="24">
        <v>51.14</v>
      </c>
      <c r="G10" s="25">
        <v>9.4</v>
      </c>
      <c r="H10" s="25">
        <v>97</v>
      </c>
      <c r="I10" s="25">
        <v>0</v>
      </c>
      <c r="J10" s="24">
        <v>99.7</v>
      </c>
      <c r="K10" s="25">
        <v>0</v>
      </c>
      <c r="L10" s="21">
        <v>0</v>
      </c>
      <c r="M10" s="25">
        <v>5</v>
      </c>
      <c r="N10" s="21">
        <v>0</v>
      </c>
      <c r="O10" s="25">
        <v>5</v>
      </c>
      <c r="P10" s="21">
        <v>212.42</v>
      </c>
      <c r="Q10" s="25">
        <v>0.1</v>
      </c>
      <c r="R10" s="21">
        <v>0</v>
      </c>
      <c r="S10" s="25">
        <v>5</v>
      </c>
      <c r="T10" s="21">
        <v>65.069999999999993</v>
      </c>
      <c r="U10" s="25">
        <v>7</v>
      </c>
      <c r="V10" s="24">
        <v>56.56</v>
      </c>
      <c r="W10" s="25">
        <v>5</v>
      </c>
      <c r="X10" s="31" t="s">
        <v>38</v>
      </c>
      <c r="Y10" s="43">
        <v>0</v>
      </c>
      <c r="Z10" s="21">
        <v>50.57</v>
      </c>
      <c r="AA10" s="21">
        <v>3.2</v>
      </c>
      <c r="AB10" s="24">
        <v>99.85</v>
      </c>
      <c r="AC10" s="25">
        <v>5</v>
      </c>
      <c r="AD10" s="24">
        <v>100</v>
      </c>
      <c r="AE10" s="25">
        <v>5</v>
      </c>
      <c r="AF10" s="21">
        <v>0</v>
      </c>
      <c r="AG10" s="25">
        <v>10</v>
      </c>
      <c r="AH10" s="21">
        <v>0</v>
      </c>
      <c r="AI10" s="42">
        <v>10</v>
      </c>
      <c r="AJ10" s="27">
        <f t="shared" si="1"/>
        <v>78.900000000000006</v>
      </c>
      <c r="AK10" s="23">
        <v>15</v>
      </c>
      <c r="AL10" s="28">
        <f t="shared" si="2"/>
        <v>5.2600000000000007</v>
      </c>
    </row>
    <row r="11" spans="1:38" s="2" customFormat="1" ht="18.75" x14ac:dyDescent="0.25">
      <c r="A11" s="69" t="s">
        <v>1</v>
      </c>
      <c r="B11" s="70"/>
      <c r="C11" s="32"/>
      <c r="D11" s="20">
        <f>D12+D13+D14+D15+D16</f>
        <v>497.53999999999996</v>
      </c>
      <c r="E11" s="44">
        <f t="shared" ref="E11:AL11" si="3">E12+E13+E14+E15+E16</f>
        <v>32.799999999999997</v>
      </c>
      <c r="F11" s="20">
        <f t="shared" si="3"/>
        <v>222.46</v>
      </c>
      <c r="G11" s="44">
        <f t="shared" si="3"/>
        <v>24.4</v>
      </c>
      <c r="H11" s="20">
        <f t="shared" si="3"/>
        <v>458.52</v>
      </c>
      <c r="I11" s="44">
        <f t="shared" si="3"/>
        <v>31.7</v>
      </c>
      <c r="J11" s="20">
        <f t="shared" si="3"/>
        <v>499.17</v>
      </c>
      <c r="K11" s="44">
        <f t="shared" si="3"/>
        <v>20</v>
      </c>
      <c r="L11" s="20">
        <f t="shared" si="3"/>
        <v>0</v>
      </c>
      <c r="M11" s="44">
        <f t="shared" si="3"/>
        <v>25</v>
      </c>
      <c r="N11" s="20">
        <f t="shared" si="3"/>
        <v>0</v>
      </c>
      <c r="O11" s="44">
        <f t="shared" si="3"/>
        <v>25</v>
      </c>
      <c r="P11" s="20">
        <f t="shared" si="3"/>
        <v>53.72</v>
      </c>
      <c r="Q11" s="44">
        <f t="shared" si="3"/>
        <v>22.299999999999997</v>
      </c>
      <c r="R11" s="20">
        <f>R12+R14</f>
        <v>0</v>
      </c>
      <c r="S11" s="44">
        <f t="shared" si="3"/>
        <v>10</v>
      </c>
      <c r="T11" s="20">
        <f t="shared" si="3"/>
        <v>206.51999999999998</v>
      </c>
      <c r="U11" s="44">
        <f t="shared" si="3"/>
        <v>7</v>
      </c>
      <c r="V11" s="20">
        <f t="shared" si="3"/>
        <v>204.44</v>
      </c>
      <c r="W11" s="20">
        <f t="shared" si="3"/>
        <v>14.1</v>
      </c>
      <c r="X11" s="20">
        <v>0</v>
      </c>
      <c r="Y11" s="44">
        <f t="shared" si="3"/>
        <v>0</v>
      </c>
      <c r="Z11" s="20">
        <f t="shared" si="3"/>
        <v>0</v>
      </c>
      <c r="AA11" s="20">
        <f t="shared" si="3"/>
        <v>0</v>
      </c>
      <c r="AB11" s="20">
        <f t="shared" si="3"/>
        <v>0</v>
      </c>
      <c r="AC11" s="20">
        <f t="shared" si="3"/>
        <v>0</v>
      </c>
      <c r="AD11" s="20">
        <f t="shared" si="3"/>
        <v>0</v>
      </c>
      <c r="AE11" s="20">
        <f t="shared" si="3"/>
        <v>0</v>
      </c>
      <c r="AF11" s="20">
        <f t="shared" si="3"/>
        <v>0</v>
      </c>
      <c r="AG11" s="20">
        <f t="shared" si="3"/>
        <v>0</v>
      </c>
      <c r="AH11" s="20">
        <f t="shared" si="3"/>
        <v>0</v>
      </c>
      <c r="AI11" s="20">
        <f t="shared" si="3"/>
        <v>0</v>
      </c>
      <c r="AJ11" s="20">
        <f t="shared" si="3"/>
        <v>212.29999999999998</v>
      </c>
      <c r="AK11" s="20">
        <f t="shared" si="3"/>
        <v>47</v>
      </c>
      <c r="AL11" s="20">
        <f t="shared" si="3"/>
        <v>22.669999999999998</v>
      </c>
    </row>
    <row r="12" spans="1:38" s="2" customFormat="1" ht="33" customHeight="1" x14ac:dyDescent="0.25">
      <c r="A12" s="21">
        <v>1</v>
      </c>
      <c r="B12" s="33" t="s">
        <v>2</v>
      </c>
      <c r="C12" s="30" t="s">
        <v>10</v>
      </c>
      <c r="D12" s="24">
        <v>98.84</v>
      </c>
      <c r="E12" s="25">
        <v>9.5</v>
      </c>
      <c r="F12" s="24">
        <v>45.49</v>
      </c>
      <c r="G12" s="25">
        <v>5.6</v>
      </c>
      <c r="H12" s="24">
        <v>100</v>
      </c>
      <c r="I12" s="25">
        <v>10</v>
      </c>
      <c r="J12" s="24">
        <v>100</v>
      </c>
      <c r="K12" s="25">
        <v>5</v>
      </c>
      <c r="L12" s="21">
        <v>0</v>
      </c>
      <c r="M12" s="25">
        <v>5</v>
      </c>
      <c r="N12" s="21">
        <v>0</v>
      </c>
      <c r="O12" s="25">
        <v>5</v>
      </c>
      <c r="P12" s="24">
        <v>10.7</v>
      </c>
      <c r="Q12" s="25">
        <v>4.4000000000000004</v>
      </c>
      <c r="R12" s="21">
        <v>0</v>
      </c>
      <c r="S12" s="25">
        <v>5</v>
      </c>
      <c r="T12" s="24">
        <v>29.51</v>
      </c>
      <c r="U12" s="25">
        <v>0</v>
      </c>
      <c r="V12" s="24">
        <v>24.9</v>
      </c>
      <c r="W12" s="21">
        <v>0</v>
      </c>
      <c r="X12" s="31" t="s">
        <v>38</v>
      </c>
      <c r="Y12" s="43">
        <v>0</v>
      </c>
      <c r="Z12" s="21"/>
      <c r="AA12" s="21"/>
      <c r="AB12" s="25"/>
      <c r="AC12" s="21"/>
      <c r="AD12" s="21"/>
      <c r="AE12" s="21"/>
      <c r="AF12" s="21"/>
      <c r="AG12" s="21"/>
      <c r="AH12" s="21"/>
      <c r="AI12" s="26"/>
      <c r="AJ12" s="27">
        <f>E12+G12+I12+K12+M12+O12+Q12+S12+U12+W12+Y12+AA12+AC12+AE12+AG12+AI12</f>
        <v>49.5</v>
      </c>
      <c r="AK12" s="23">
        <v>10</v>
      </c>
      <c r="AL12" s="28">
        <f t="shared" si="2"/>
        <v>4.95</v>
      </c>
    </row>
    <row r="13" spans="1:38" s="2" customFormat="1" ht="32.25" customHeight="1" x14ac:dyDescent="0.25">
      <c r="A13" s="21">
        <v>2</v>
      </c>
      <c r="B13" s="33" t="s">
        <v>3</v>
      </c>
      <c r="C13" s="30" t="s">
        <v>11</v>
      </c>
      <c r="D13" s="24">
        <v>99.78</v>
      </c>
      <c r="E13" s="25">
        <v>9.8000000000000007</v>
      </c>
      <c r="F13" s="24">
        <v>39.119999999999997</v>
      </c>
      <c r="G13" s="25">
        <v>0</v>
      </c>
      <c r="H13" s="24">
        <v>77.41</v>
      </c>
      <c r="I13" s="25">
        <v>0</v>
      </c>
      <c r="J13" s="24">
        <v>100</v>
      </c>
      <c r="K13" s="25">
        <v>5</v>
      </c>
      <c r="L13" s="21">
        <v>0</v>
      </c>
      <c r="M13" s="25">
        <v>5</v>
      </c>
      <c r="N13" s="21">
        <v>0</v>
      </c>
      <c r="O13" s="25">
        <v>5</v>
      </c>
      <c r="P13" s="21">
        <v>10.34</v>
      </c>
      <c r="Q13" s="25">
        <v>3.8</v>
      </c>
      <c r="R13" s="31" t="s">
        <v>38</v>
      </c>
      <c r="S13" s="43">
        <v>0</v>
      </c>
      <c r="T13" s="24">
        <v>69.16</v>
      </c>
      <c r="U13" s="25">
        <v>7</v>
      </c>
      <c r="V13" s="24">
        <v>50.56</v>
      </c>
      <c r="W13" s="21">
        <v>4.5</v>
      </c>
      <c r="X13" s="31" t="s">
        <v>38</v>
      </c>
      <c r="Y13" s="43">
        <v>0</v>
      </c>
      <c r="Z13" s="21"/>
      <c r="AA13" s="21"/>
      <c r="AB13" s="25"/>
      <c r="AC13" s="21"/>
      <c r="AD13" s="21"/>
      <c r="AE13" s="21"/>
      <c r="AF13" s="21"/>
      <c r="AG13" s="21"/>
      <c r="AH13" s="21"/>
      <c r="AI13" s="26"/>
      <c r="AJ13" s="27">
        <f t="shared" si="1"/>
        <v>40.1</v>
      </c>
      <c r="AK13" s="23">
        <v>9</v>
      </c>
      <c r="AL13" s="28">
        <f t="shared" si="2"/>
        <v>4.4555555555555557</v>
      </c>
    </row>
    <row r="14" spans="1:38" s="2" customFormat="1" ht="28.5" customHeight="1" x14ac:dyDescent="0.25">
      <c r="A14" s="21">
        <v>3</v>
      </c>
      <c r="B14" s="22" t="s">
        <v>42</v>
      </c>
      <c r="C14" s="34">
        <v>366</v>
      </c>
      <c r="D14" s="24">
        <v>99.41</v>
      </c>
      <c r="E14" s="25">
        <v>5.6</v>
      </c>
      <c r="F14" s="35">
        <v>41.85</v>
      </c>
      <c r="G14" s="36">
        <v>2.5</v>
      </c>
      <c r="H14" s="35">
        <v>89.37</v>
      </c>
      <c r="I14" s="36">
        <v>5.3</v>
      </c>
      <c r="J14" s="35">
        <v>99.17</v>
      </c>
      <c r="K14" s="36">
        <v>0</v>
      </c>
      <c r="L14" s="33">
        <v>0</v>
      </c>
      <c r="M14" s="36">
        <v>5</v>
      </c>
      <c r="N14" s="33">
        <v>0</v>
      </c>
      <c r="O14" s="36">
        <v>5</v>
      </c>
      <c r="P14" s="33">
        <v>10.54</v>
      </c>
      <c r="Q14" s="36">
        <v>4.0999999999999996</v>
      </c>
      <c r="R14" s="33">
        <v>0</v>
      </c>
      <c r="S14" s="36">
        <v>5</v>
      </c>
      <c r="T14" s="35">
        <v>39.799999999999997</v>
      </c>
      <c r="U14" s="36">
        <v>0</v>
      </c>
      <c r="V14" s="35">
        <v>28.64</v>
      </c>
      <c r="W14" s="33">
        <v>0.7</v>
      </c>
      <c r="X14" s="31" t="s">
        <v>38</v>
      </c>
      <c r="Y14" s="45">
        <v>0</v>
      </c>
      <c r="Z14" s="33"/>
      <c r="AA14" s="33"/>
      <c r="AB14" s="33"/>
      <c r="AC14" s="33"/>
      <c r="AD14" s="33"/>
      <c r="AE14" s="33"/>
      <c r="AF14" s="33"/>
      <c r="AG14" s="33"/>
      <c r="AH14" s="33"/>
      <c r="AI14" s="38"/>
      <c r="AJ14" s="27">
        <f t="shared" si="1"/>
        <v>33.200000000000003</v>
      </c>
      <c r="AK14" s="23">
        <v>10</v>
      </c>
      <c r="AL14" s="28">
        <f t="shared" si="2"/>
        <v>3.3200000000000003</v>
      </c>
    </row>
    <row r="15" spans="1:38" s="2" customFormat="1" ht="28.5" customHeight="1" x14ac:dyDescent="0.25">
      <c r="A15" s="21">
        <v>4</v>
      </c>
      <c r="B15" s="22" t="s">
        <v>36</v>
      </c>
      <c r="C15" s="34">
        <v>333</v>
      </c>
      <c r="D15" s="24">
        <v>99.7</v>
      </c>
      <c r="E15" s="25">
        <v>0</v>
      </c>
      <c r="F15" s="35">
        <v>46</v>
      </c>
      <c r="G15" s="36">
        <v>6.3</v>
      </c>
      <c r="H15" s="35">
        <v>96.74</v>
      </c>
      <c r="I15" s="36">
        <v>8.6</v>
      </c>
      <c r="J15" s="35">
        <v>100</v>
      </c>
      <c r="K15" s="36">
        <v>5</v>
      </c>
      <c r="L15" s="33">
        <v>0</v>
      </c>
      <c r="M15" s="36">
        <v>5</v>
      </c>
      <c r="N15" s="33">
        <v>0</v>
      </c>
      <c r="O15" s="36">
        <v>5</v>
      </c>
      <c r="P15" s="33">
        <v>7.97</v>
      </c>
      <c r="Q15" s="36">
        <v>0</v>
      </c>
      <c r="R15" s="37" t="s">
        <v>38</v>
      </c>
      <c r="S15" s="45">
        <v>0</v>
      </c>
      <c r="T15" s="35">
        <v>27.45</v>
      </c>
      <c r="U15" s="36">
        <v>0</v>
      </c>
      <c r="V15" s="35">
        <v>53.42</v>
      </c>
      <c r="W15" s="36">
        <v>5</v>
      </c>
      <c r="X15" s="31" t="s">
        <v>38</v>
      </c>
      <c r="Y15" s="45">
        <v>0</v>
      </c>
      <c r="Z15" s="33"/>
      <c r="AA15" s="33"/>
      <c r="AB15" s="33"/>
      <c r="AC15" s="33"/>
      <c r="AD15" s="33"/>
      <c r="AE15" s="33"/>
      <c r="AF15" s="33"/>
      <c r="AG15" s="33"/>
      <c r="AH15" s="33"/>
      <c r="AI15" s="38"/>
      <c r="AJ15" s="27">
        <f t="shared" si="1"/>
        <v>34.9</v>
      </c>
      <c r="AK15" s="23">
        <v>9</v>
      </c>
      <c r="AL15" s="28">
        <f t="shared" si="2"/>
        <v>3.8777777777777778</v>
      </c>
    </row>
    <row r="16" spans="1:38" s="2" customFormat="1" ht="31.5" customHeight="1" x14ac:dyDescent="0.25">
      <c r="A16" s="21">
        <v>5</v>
      </c>
      <c r="B16" s="22" t="s">
        <v>37</v>
      </c>
      <c r="C16" s="34">
        <v>305</v>
      </c>
      <c r="D16" s="24">
        <v>99.81</v>
      </c>
      <c r="E16" s="25">
        <v>7.9</v>
      </c>
      <c r="F16" s="35">
        <v>50</v>
      </c>
      <c r="G16" s="36">
        <v>10</v>
      </c>
      <c r="H16" s="35">
        <v>95</v>
      </c>
      <c r="I16" s="36">
        <v>7.8</v>
      </c>
      <c r="J16" s="35">
        <v>100</v>
      </c>
      <c r="K16" s="36">
        <v>5</v>
      </c>
      <c r="L16" s="33">
        <v>0</v>
      </c>
      <c r="M16" s="36">
        <v>5</v>
      </c>
      <c r="N16" s="33">
        <v>0</v>
      </c>
      <c r="O16" s="36">
        <v>5</v>
      </c>
      <c r="P16" s="33">
        <v>14.17</v>
      </c>
      <c r="Q16" s="36">
        <v>10</v>
      </c>
      <c r="R16" s="37" t="s">
        <v>38</v>
      </c>
      <c r="S16" s="45">
        <v>0</v>
      </c>
      <c r="T16" s="35">
        <v>40.6</v>
      </c>
      <c r="U16" s="36">
        <v>0</v>
      </c>
      <c r="V16" s="35">
        <v>46.92</v>
      </c>
      <c r="W16" s="33">
        <v>3.9</v>
      </c>
      <c r="X16" s="31" t="s">
        <v>38</v>
      </c>
      <c r="Y16" s="45">
        <v>0</v>
      </c>
      <c r="Z16" s="33"/>
      <c r="AA16" s="33"/>
      <c r="AB16" s="33"/>
      <c r="AC16" s="33"/>
      <c r="AD16" s="33"/>
      <c r="AE16" s="33"/>
      <c r="AF16" s="33"/>
      <c r="AG16" s="33"/>
      <c r="AH16" s="33"/>
      <c r="AI16" s="38"/>
      <c r="AJ16" s="27">
        <f>E16+G16+I16+K16+M16+O16+Q16+S16+U16+W16+Y16+AA16+AC16+AE16+AG16+AI16</f>
        <v>54.6</v>
      </c>
      <c r="AK16" s="23">
        <v>9</v>
      </c>
      <c r="AL16" s="28">
        <f>AJ16/AK16</f>
        <v>6.0666666666666664</v>
      </c>
    </row>
    <row r="17" spans="1:38" s="2" customFormat="1" ht="34.5" customHeight="1" x14ac:dyDescent="0.25">
      <c r="A17" s="63" t="s">
        <v>13</v>
      </c>
      <c r="B17" s="64"/>
      <c r="C17" s="39"/>
      <c r="D17" s="40">
        <f>(D7+D11)/8</f>
        <v>99.294999999999987</v>
      </c>
      <c r="E17" s="41">
        <f>(E8+E9+E10+E12+E13+E14+E15+E16)/8</f>
        <v>6.1374999999999993</v>
      </c>
      <c r="F17" s="40">
        <f>(F8+F9+F10+F12+F13+F14+F15+F16)/8</f>
        <v>44.007500000000007</v>
      </c>
      <c r="G17" s="41">
        <f t="shared" ref="G17:W17" si="4">(G8+G9+G10+G12+G13+G14+G15+G16)/8</f>
        <v>5.4749999999999996</v>
      </c>
      <c r="H17" s="40">
        <f t="shared" si="4"/>
        <v>94.051249999999996</v>
      </c>
      <c r="I17" s="41">
        <f t="shared" si="4"/>
        <v>5.4749999999999996</v>
      </c>
      <c r="J17" s="40">
        <f t="shared" si="4"/>
        <v>99.828749999999999</v>
      </c>
      <c r="K17" s="41">
        <f t="shared" si="4"/>
        <v>3.3374999999999999</v>
      </c>
      <c r="L17" s="41">
        <f t="shared" si="4"/>
        <v>0</v>
      </c>
      <c r="M17" s="41">
        <f t="shared" si="4"/>
        <v>5</v>
      </c>
      <c r="N17" s="41">
        <f t="shared" si="4"/>
        <v>0</v>
      </c>
      <c r="O17" s="41">
        <f t="shared" si="4"/>
        <v>5</v>
      </c>
      <c r="P17" s="40">
        <f t="shared" si="4"/>
        <v>400.21875</v>
      </c>
      <c r="Q17" s="41">
        <f t="shared" si="4"/>
        <v>4.05</v>
      </c>
      <c r="R17" s="41">
        <f>(R8+R9+R10+R12+R14)/5</f>
        <v>0</v>
      </c>
      <c r="S17" s="41">
        <f>(S8+S9+S10+S12+S13+S14+S15+S16)/5</f>
        <v>5</v>
      </c>
      <c r="T17" s="40">
        <f>(T8+T9+T10+T12+T13+T14+T15+T16)/8</f>
        <v>47.807500000000005</v>
      </c>
      <c r="U17" s="41">
        <f t="shared" si="4"/>
        <v>2.75</v>
      </c>
      <c r="V17" s="40">
        <f t="shared" si="4"/>
        <v>42.531250000000007</v>
      </c>
      <c r="W17" s="41">
        <f t="shared" si="4"/>
        <v>2.8125</v>
      </c>
      <c r="X17" s="40">
        <f>(X8+X9)/2</f>
        <v>17.03</v>
      </c>
      <c r="Y17" s="41">
        <f>(Y8+Y9)/2</f>
        <v>2.5</v>
      </c>
      <c r="Z17" s="40">
        <f>(Z8+Z9+Z10)/3</f>
        <v>51.32</v>
      </c>
      <c r="AA17" s="41">
        <f t="shared" ref="AA17:AI17" si="5">(AA8+AA9+AA10)/3</f>
        <v>4.3999999999999995</v>
      </c>
      <c r="AB17" s="40">
        <f>(AB8+AB9+AB10)/3</f>
        <v>95.34666666666665</v>
      </c>
      <c r="AC17" s="41">
        <f t="shared" si="5"/>
        <v>3.1</v>
      </c>
      <c r="AD17" s="40">
        <f>(AD8+AD9+AD10)/3</f>
        <v>99.94</v>
      </c>
      <c r="AE17" s="41">
        <f t="shared" si="5"/>
        <v>1.6666666666666667</v>
      </c>
      <c r="AF17" s="41">
        <f t="shared" si="5"/>
        <v>0</v>
      </c>
      <c r="AG17" s="41">
        <f t="shared" si="5"/>
        <v>10</v>
      </c>
      <c r="AH17" s="41">
        <f t="shared" si="5"/>
        <v>0</v>
      </c>
      <c r="AI17" s="41">
        <f t="shared" si="5"/>
        <v>10</v>
      </c>
      <c r="AJ17" s="41">
        <f>(AJ8+AJ9+AJ10+AJ12+AJ13+AJ14+AJ15+AJ16)/8</f>
        <v>54.725000000000001</v>
      </c>
      <c r="AK17" s="41">
        <f>(AK8+AK9+AK10+AK12+AK13+AK14+AK15+AK16)/8</f>
        <v>11.75</v>
      </c>
      <c r="AL17" s="41">
        <f>(AL8+AL9+AL10+AL12+AL13+AL14+AL15+AL16)/8</f>
        <v>4.6365625000000001</v>
      </c>
    </row>
    <row r="18" spans="1:38" x14ac:dyDescent="0.25">
      <c r="A18" s="62"/>
      <c r="B18" s="62"/>
      <c r="C18" s="4"/>
      <c r="D18" s="4"/>
      <c r="E18" s="5"/>
      <c r="F18" s="6"/>
      <c r="G18" s="7"/>
      <c r="H18" s="4"/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9"/>
      <c r="V18" s="4"/>
      <c r="W18" s="9"/>
      <c r="X18" s="4"/>
      <c r="Y18" s="4"/>
      <c r="Z18" s="4"/>
      <c r="AA18" s="4"/>
      <c r="AB18" s="4"/>
      <c r="AC18" s="4"/>
      <c r="AD18" s="4"/>
      <c r="AE18" s="9"/>
      <c r="AF18" s="4"/>
      <c r="AG18" s="9"/>
      <c r="AH18" s="4"/>
      <c r="AI18" s="9"/>
      <c r="AJ18" s="10"/>
      <c r="AK18" s="4"/>
      <c r="AL18" s="10"/>
    </row>
    <row r="19" spans="1:38" x14ac:dyDescent="0.25">
      <c r="A19" s="4"/>
      <c r="B19" s="4"/>
      <c r="C19" s="4"/>
      <c r="D19" s="4"/>
      <c r="E19" s="4"/>
      <c r="F19" s="4"/>
      <c r="G19" s="7"/>
      <c r="H19" s="4"/>
      <c r="I19" s="8"/>
      <c r="J19" s="4"/>
      <c r="K19" s="11"/>
      <c r="L19" s="4"/>
      <c r="M19" s="11"/>
      <c r="N19" s="4"/>
      <c r="O19" s="11"/>
      <c r="P19" s="4"/>
      <c r="Q19" s="11"/>
      <c r="R19" s="4"/>
      <c r="S19" s="4"/>
      <c r="T19" s="4"/>
      <c r="U19" s="9"/>
      <c r="V19" s="4"/>
      <c r="W19" s="9"/>
      <c r="X19" s="4"/>
      <c r="Y19" s="11"/>
      <c r="Z19" s="4"/>
      <c r="AA19" s="4"/>
      <c r="AB19" s="4"/>
      <c r="AC19" s="4"/>
      <c r="AD19" s="4"/>
      <c r="AE19" s="9"/>
      <c r="AF19" s="4"/>
      <c r="AG19" s="9"/>
      <c r="AH19" s="4"/>
      <c r="AI19" s="9"/>
      <c r="AJ19" s="4"/>
      <c r="AK19" s="4"/>
      <c r="AL19" s="10"/>
    </row>
    <row r="20" spans="1:38" x14ac:dyDescent="0.25">
      <c r="AL20" s="1"/>
    </row>
    <row r="21" spans="1:38" x14ac:dyDescent="0.25">
      <c r="D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V21" s="1"/>
    </row>
  </sheetData>
  <mergeCells count="27">
    <mergeCell ref="A18:B18"/>
    <mergeCell ref="A17:B17"/>
    <mergeCell ref="F4:G5"/>
    <mergeCell ref="D4:E5"/>
    <mergeCell ref="C4:C6"/>
    <mergeCell ref="A7:B7"/>
    <mergeCell ref="A11:B11"/>
    <mergeCell ref="A4:A6"/>
    <mergeCell ref="B4:B6"/>
    <mergeCell ref="A2:S2"/>
    <mergeCell ref="A1:S1"/>
    <mergeCell ref="A3:S3"/>
    <mergeCell ref="H4:I5"/>
    <mergeCell ref="R4:S5"/>
    <mergeCell ref="J4:K5"/>
    <mergeCell ref="L4:M5"/>
    <mergeCell ref="N4:O5"/>
    <mergeCell ref="P4:Q5"/>
    <mergeCell ref="T4:U5"/>
    <mergeCell ref="AB4:AC5"/>
    <mergeCell ref="AJ4:AL5"/>
    <mergeCell ref="X4:Y5"/>
    <mergeCell ref="AD4:AE5"/>
    <mergeCell ref="AF4:AG5"/>
    <mergeCell ref="AH4:AI5"/>
    <mergeCell ref="V4:W5"/>
    <mergeCell ref="Z4:AA5"/>
  </mergeCells>
  <printOptions verticalCentered="1"/>
  <pageMargins left="0.7" right="0.7" top="0.75" bottom="0.75" header="0.3" footer="0.3"/>
  <pageSetup paperSize="9" scale="53" fitToWidth="7" orientation="landscape" r:id="rId1"/>
  <colBreaks count="1" manualBreakCount="1">
    <brk id="19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2026-07-28T06:24:23Z</dcterms:modified>
</cp:coreProperties>
</file>